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amich-my.sharepoint.com/personal/gerardo_aguados_sfa_michoacan_gob_mx/Documents/Documentos/Respaldo Gerardo/Gerardo 100614/Gerardo/2025/Deuda Pública 2025/"/>
    </mc:Choice>
  </mc:AlternateContent>
  <xr:revisionPtr revIDLastSave="131" documentId="8_{3E1AF763-0E25-45F8-B976-3DE781A3C867}" xr6:coauthVersionLast="47" xr6:coauthVersionMax="47" xr10:uidLastSave="{B7CFD232-E6AF-409D-8220-5023C72C7345}"/>
  <bookViews>
    <workbookView xWindow="-120" yWindow="-120" windowWidth="29040" windowHeight="15720" xr2:uid="{00000000-000D-0000-FFFF-FFFF00000000}"/>
  </bookViews>
  <sheets>
    <sheet name="Hoja 1" sheetId="8" r:id="rId1"/>
  </sheets>
  <definedNames>
    <definedName name="_xlnm.Print_Area" localSheetId="0">'Hoja 1'!$A$1:$J$66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8" l="1"/>
  <c r="J10" i="8"/>
  <c r="H23" i="8" l="1"/>
  <c r="H18" i="8"/>
  <c r="H46" i="8"/>
  <c r="H13" i="8"/>
  <c r="H48" i="8"/>
  <c r="H49" i="8" s="1"/>
  <c r="H50" i="8" s="1"/>
  <c r="I56" i="8" s="1"/>
  <c r="H10" i="8"/>
  <c r="H62" i="8"/>
  <c r="H63" i="8" s="1"/>
  <c r="I60" i="8"/>
  <c r="H57" i="8"/>
  <c r="J28" i="8"/>
  <c r="H28" i="8"/>
  <c r="J26" i="8"/>
  <c r="H26" i="8"/>
  <c r="J22" i="8"/>
  <c r="H22" i="8"/>
  <c r="J20" i="8"/>
  <c r="H20" i="8"/>
  <c r="J18" i="8"/>
  <c r="J16" i="8"/>
  <c r="H16" i="8"/>
  <c r="J14" i="8"/>
  <c r="H14" i="8"/>
  <c r="J12" i="8"/>
  <c r="H12" i="8"/>
  <c r="J13" i="8" l="1"/>
  <c r="H15" i="8"/>
  <c r="I62" i="8"/>
  <c r="I63" i="8" s="1"/>
  <c r="I57" i="8"/>
  <c r="J11" i="8"/>
  <c r="J15" i="8" l="1"/>
  <c r="H17" i="8"/>
  <c r="H19" i="8" l="1"/>
  <c r="J17" i="8"/>
  <c r="J19" i="8" l="1"/>
  <c r="H21" i="8"/>
  <c r="H25" i="8" s="1"/>
  <c r="J21" i="8" l="1"/>
  <c r="J23" i="8" l="1"/>
  <c r="H27" i="8" l="1"/>
  <c r="J27" i="8" s="1"/>
  <c r="J25" i="8"/>
</calcChain>
</file>

<file path=xl/sharedStrings.xml><?xml version="1.0" encoding="utf-8"?>
<sst xmlns="http://schemas.openxmlformats.org/spreadsheetml/2006/main" count="131" uniqueCount="69">
  <si>
    <t>Entidad Federativa: Estado de Michoacán de Ocampo</t>
  </si>
  <si>
    <t>Formato de Información de obligaciones pagadas o garantizadas con fondos federales</t>
  </si>
  <si>
    <t>Tipo de Obligación</t>
  </si>
  <si>
    <t>Plazo</t>
  </si>
  <si>
    <t>Tasa</t>
  </si>
  <si>
    <t>Fin.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</si>
  <si>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</si>
  <si>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</si>
  <si>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</si>
  <si>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</si>
  <si>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</si>
  <si>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</si>
  <si>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Crédito Simple</t>
  </si>
  <si>
    <t>20 AÑOS</t>
  </si>
  <si>
    <t>Obra Pública Productiva</t>
  </si>
  <si>
    <t>FAFEF</t>
  </si>
  <si>
    <t>Fondo General</t>
  </si>
  <si>
    <t>Importe y porcentaje del total que se paga y garantiza con el recurso de dichos fondos</t>
  </si>
  <si>
    <t>5.</t>
  </si>
  <si>
    <t>1.</t>
  </si>
  <si>
    <t>La reducción del saldo de su deuda pública bruta total con motivo de cada una de las amortizaciones a que se refiere este artículo, con relación al registrado al 31 de diciembre del ejercicio fiscal anterior.</t>
  </si>
  <si>
    <t>Importe</t>
  </si>
  <si>
    <t>Deuda Pública Bruta Total descontando la amortización</t>
  </si>
  <si>
    <t>2.</t>
  </si>
  <si>
    <t>Un comparativo de la relación deuda pública bruta total a producto interno bruto del estado entre el 31 de diciembre del ejercicio fiscal anterior y la fecha de amortización</t>
  </si>
  <si>
    <t>Al 31 de diciembre del año anterior</t>
  </si>
  <si>
    <t>Saldo de la deuda pública</t>
  </si>
  <si>
    <t>Porcentaje</t>
  </si>
  <si>
    <t>3.</t>
  </si>
  <si>
    <t>Un comparativo de la relación deuda pública bruta total a ingresos propios del estado o municipio según corresponda, entre el 31 de diciembre del ejercicio fiscal anterior y la fecha de amortización</t>
  </si>
  <si>
    <t>Ingresos Propios</t>
  </si>
  <si>
    <t>Nota:</t>
  </si>
  <si>
    <t>Para la estructura de la información relativa a las obligaciones que se pagan o garantizan con recursos de fondos federales y su presentación, los entes obligados deberán observar los formatos siguientes:</t>
  </si>
  <si>
    <t>Banorte, S.A.</t>
  </si>
  <si>
    <t>Banobras, S.N.C.</t>
  </si>
  <si>
    <t>Deuda Pública Bruta Total</t>
  </si>
  <si>
    <t>(-) Amortización 1 de Recursos Ingresos Propios y/o Financiamientos</t>
  </si>
  <si>
    <t>(-) Amortización 1 de Recursos FAFEF y/o Fondo General</t>
  </si>
  <si>
    <t>Total Amortizado 1</t>
  </si>
  <si>
    <t>Créditos contratados en el 1er Trimestre a Largo y Corto Plazo</t>
  </si>
  <si>
    <t>Reefinanciamiento de la Deuda</t>
  </si>
  <si>
    <t>* Con fundamento en el Artículo 17 de la Ley de Diciplina Financiera de las Entidades Federativas y los Municipios.</t>
  </si>
  <si>
    <t>Banco Azteca, S.A.</t>
  </si>
  <si>
    <t>BBVA, S.A.</t>
  </si>
  <si>
    <t>15 AÑOS</t>
  </si>
  <si>
    <t>TIIE + 0.53%</t>
  </si>
  <si>
    <t xml:space="preserve"> </t>
  </si>
  <si>
    <t>Al 31 de diciembre del año 2024</t>
  </si>
  <si>
    <t>BANAMEX, S.A.</t>
  </si>
  <si>
    <t>Deuda Pública Bruta Total al 31 de diciembre del año 2024</t>
  </si>
  <si>
    <t>Créditos contratados en el 2o. Trimestre a Largo y Corto Plazo</t>
  </si>
  <si>
    <t>(-) Amortización 2 de Recursos FAFEF y/o Fondo General</t>
  </si>
  <si>
    <t>(-) Amortización 2 de Recursos Ingresos Propios y/o Financiamientos</t>
  </si>
  <si>
    <t>Total Amortizado 2</t>
  </si>
  <si>
    <t>TIIE + 0.46%</t>
  </si>
  <si>
    <t>TIIE + 0.50%</t>
  </si>
  <si>
    <t>TIIE + 0.43%</t>
  </si>
  <si>
    <t>TIIE + 0.48%</t>
  </si>
  <si>
    <t>Base 9.32 +0.47</t>
  </si>
  <si>
    <t>Base 9.86 +1.15</t>
  </si>
  <si>
    <t>Créditos contratados en el 3er. Trimestre a Largo y Corto Plazo</t>
  </si>
  <si>
    <t>(-) Amortización 3 de Recursos FAFEF y/o Fondo General</t>
  </si>
  <si>
    <t>(-) Amortización 3 de Recursos Ingresos Propios y/o Financiamientos</t>
  </si>
  <si>
    <t>Total Amortizado 3</t>
  </si>
  <si>
    <t>Al periodo:Tercero de 2025</t>
  </si>
  <si>
    <t>3er. Trimestre 2025</t>
  </si>
  <si>
    <t>FISE</t>
  </si>
  <si>
    <t>Producto interno bruto estatal (2023 INEGI)</t>
  </si>
  <si>
    <t>El PIB Estatal corresponde 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</si>
</sst>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Helvetica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quotePrefix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10" fontId="0" fillId="0" borderId="7" xfId="0" applyNumberForma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10" fontId="0" fillId="0" borderId="17" xfId="0" applyNumberFormat="1" applyBorder="1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right" vertical="center"/>
    </xf>
    <xf numFmtId="4" fontId="0" fillId="0" borderId="19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164" fontId="0" fillId="0" borderId="28" xfId="0" applyNumberFormat="1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0" fillId="0" borderId="28" xfId="0" applyNumberForma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A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216477</xdr:colOff>
      <xdr:row>16</xdr:row>
      <xdr:rowOff>36368</xdr:rowOff>
    </xdr:from>
    <xdr:to>
      <xdr:col>13</xdr:col>
      <xdr:colOff>1257300</xdr:colOff>
      <xdr:row>22</xdr:row>
      <xdr:rowOff>76199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7FBA99C-827A-4919-A795-704FF9A5BF10}"/>
            </a:ext>
          </a:extLst>
        </xdr:cNvPr>
        <xdr:cNvSpPr txBox="1"/>
      </xdr:nvSpPr>
      <xdr:spPr>
        <a:xfrm>
          <a:off x="9979602" y="4179743"/>
          <a:ext cx="3526848" cy="14114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El porcentaje del total que se paga y garantiza con el recurso del</a:t>
          </a:r>
          <a:r>
            <a:rPr lang="es-MX" sz="1100" baseline="0"/>
            <a:t> FAFEF y del Fondo General es calculado unicamente sobre el Pago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s-MX" sz="1100" baseline="0"/>
            <a:t>con recursos provenientes de dichos fondos, sin contemplar lo pagado con recursos provenientes de Ingresos Propios y/o Ingresos por Financiamiento, ya que estos son utilizados exclusivamente para pago de Deuda a Corto Plazo.</a:t>
          </a:r>
          <a:r>
            <a:rPr lang="es-MX" sz="1100"/>
            <a:t>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A902-5C36-4D01-9C34-37E5118691E6}">
  <dimension ref="A1:O101"/>
  <sheetViews>
    <sheetView showGridLines="0" tabSelected="1" zoomScaleNormal="100" workbookViewId="0"/>
  </sheetViews>
  <sheetFormatPr baseColWidth="10" defaultRowHeight="12" x14ac:dyDescent="0.2"/>
  <cols>
    <col min="1" max="1" width="8.28515625" customWidth="1"/>
    <col min="2" max="2" width="8.7109375" customWidth="1"/>
    <col min="3" max="3" width="10.28515625" customWidth="1"/>
    <col min="4" max="4" width="10" customWidth="1"/>
    <col min="5" max="5" width="14.7109375" customWidth="1"/>
    <col min="6" max="6" width="15.85546875" customWidth="1"/>
    <col min="7" max="7" width="12.5703125" customWidth="1"/>
    <col min="8" max="8" width="18.28515625" customWidth="1"/>
    <col min="9" max="9" width="17.140625" customWidth="1"/>
    <col min="10" max="10" width="12.85546875" customWidth="1"/>
    <col min="11" max="11" width="17.7109375" style="10" customWidth="1"/>
    <col min="12" max="12" width="16.7109375" customWidth="1"/>
    <col min="13" max="13" width="20.5703125" style="10" customWidth="1"/>
    <col min="14" max="14" width="20.5703125" customWidth="1"/>
    <col min="15" max="17" width="16.85546875" customWidth="1"/>
  </cols>
  <sheetData>
    <row r="1" spans="1:14" ht="18" customHeight="1" x14ac:dyDescent="0.2">
      <c r="A1" s="16" t="s">
        <v>18</v>
      </c>
      <c r="B1" s="68" t="s">
        <v>32</v>
      </c>
      <c r="C1" s="68"/>
      <c r="D1" s="68"/>
      <c r="E1" s="68"/>
      <c r="F1" s="68"/>
      <c r="G1" s="68"/>
      <c r="H1" s="68"/>
      <c r="I1" s="68"/>
    </row>
    <row r="2" spans="1:14" ht="18" customHeight="1" x14ac:dyDescent="0.2">
      <c r="B2" s="69"/>
      <c r="C2" s="69"/>
      <c r="D2" s="69"/>
      <c r="E2" s="69"/>
      <c r="F2" s="69"/>
      <c r="G2" s="69"/>
      <c r="H2" s="69"/>
      <c r="I2" s="69"/>
    </row>
    <row r="3" spans="1:14" ht="18" customHeight="1" x14ac:dyDescent="0.2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2"/>
    </row>
    <row r="4" spans="1:14" ht="18" customHeight="1" x14ac:dyDescent="0.2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5"/>
    </row>
    <row r="5" spans="1:14" ht="18" customHeight="1" x14ac:dyDescent="0.2">
      <c r="A5" s="76" t="s">
        <v>64</v>
      </c>
      <c r="B5" s="77"/>
      <c r="C5" s="77"/>
      <c r="D5" s="77"/>
      <c r="E5" s="77"/>
      <c r="F5" s="77"/>
      <c r="G5" s="77"/>
      <c r="H5" s="77"/>
      <c r="I5" s="77"/>
      <c r="J5" s="78"/>
    </row>
    <row r="6" spans="1:14" ht="36" customHeight="1" x14ac:dyDescent="0.2">
      <c r="A6" s="64" t="s">
        <v>2</v>
      </c>
      <c r="B6" s="64" t="s">
        <v>3</v>
      </c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6" t="s">
        <v>17</v>
      </c>
      <c r="J6" s="67"/>
    </row>
    <row r="7" spans="1:14" ht="38.25" customHeight="1" x14ac:dyDescent="0.2">
      <c r="A7" s="65"/>
      <c r="B7" s="65"/>
      <c r="C7" s="65"/>
      <c r="D7" s="65"/>
      <c r="E7" s="65"/>
      <c r="F7" s="65"/>
      <c r="G7" s="65"/>
      <c r="H7" s="65"/>
      <c r="I7" s="19" t="s">
        <v>10</v>
      </c>
      <c r="J7" s="19" t="s">
        <v>11</v>
      </c>
    </row>
    <row r="8" spans="1:14" ht="18" customHeight="1" x14ac:dyDescent="0.2">
      <c r="A8" s="50" t="s">
        <v>12</v>
      </c>
      <c r="B8" s="52" t="s">
        <v>44</v>
      </c>
      <c r="C8" s="58" t="s">
        <v>59</v>
      </c>
      <c r="D8" s="56" t="s">
        <v>40</v>
      </c>
      <c r="E8" s="56" t="s">
        <v>34</v>
      </c>
      <c r="F8" s="60">
        <v>470000000</v>
      </c>
      <c r="G8" s="25" t="s">
        <v>15</v>
      </c>
      <c r="H8" s="26">
        <v>0</v>
      </c>
      <c r="I8" s="26">
        <v>0</v>
      </c>
      <c r="J8" s="15">
        <v>0</v>
      </c>
    </row>
    <row r="9" spans="1:14" ht="18" customHeight="1" x14ac:dyDescent="0.2">
      <c r="A9" s="79"/>
      <c r="B9" s="80"/>
      <c r="C9" s="81"/>
      <c r="D9" s="82"/>
      <c r="E9" s="82"/>
      <c r="F9" s="83"/>
      <c r="G9" s="48" t="s">
        <v>16</v>
      </c>
      <c r="H9" s="49">
        <v>0</v>
      </c>
      <c r="I9" s="49">
        <v>0</v>
      </c>
      <c r="J9" s="9">
        <v>0</v>
      </c>
    </row>
    <row r="10" spans="1:14" ht="18" customHeight="1" x14ac:dyDescent="0.2">
      <c r="A10" s="51"/>
      <c r="B10" s="53"/>
      <c r="C10" s="59"/>
      <c r="D10" s="57"/>
      <c r="E10" s="57"/>
      <c r="F10" s="61"/>
      <c r="G10" s="27" t="s">
        <v>66</v>
      </c>
      <c r="H10" s="28">
        <f>+M13*0.25</f>
        <v>142153397.5</v>
      </c>
      <c r="I10" s="28">
        <v>26267465.59</v>
      </c>
      <c r="J10" s="9">
        <f>I10/H10</f>
        <v>0.18478253810289691</v>
      </c>
      <c r="M10" s="84">
        <v>2025</v>
      </c>
      <c r="N10" s="84"/>
    </row>
    <row r="11" spans="1:14" ht="18" customHeight="1" x14ac:dyDescent="0.2">
      <c r="A11" s="50" t="s">
        <v>12</v>
      </c>
      <c r="B11" s="52" t="s">
        <v>13</v>
      </c>
      <c r="C11" s="54" t="s">
        <v>56</v>
      </c>
      <c r="D11" s="56" t="s">
        <v>40</v>
      </c>
      <c r="E11" s="56" t="s">
        <v>33</v>
      </c>
      <c r="F11" s="60">
        <v>2500000000</v>
      </c>
      <c r="G11" s="25" t="s">
        <v>15</v>
      </c>
      <c r="H11" s="26">
        <f>M12*0.75</f>
        <v>2077288697.25</v>
      </c>
      <c r="I11" s="26">
        <v>2011186.33</v>
      </c>
      <c r="J11" s="15">
        <f>I11/H11</f>
        <v>9.6817853611897613E-4</v>
      </c>
      <c r="M11" s="18">
        <v>32782708264</v>
      </c>
      <c r="N11" s="22" t="s">
        <v>16</v>
      </c>
    </row>
    <row r="12" spans="1:14" ht="18" customHeight="1" x14ac:dyDescent="0.2">
      <c r="A12" s="51"/>
      <c r="B12" s="53"/>
      <c r="C12" s="55"/>
      <c r="D12" s="57"/>
      <c r="E12" s="57"/>
      <c r="F12" s="61"/>
      <c r="G12" s="27" t="s">
        <v>16</v>
      </c>
      <c r="H12" s="28">
        <f>+M11*0.05814</f>
        <v>1905986658.4689598</v>
      </c>
      <c r="I12" s="28">
        <v>0</v>
      </c>
      <c r="J12" s="9">
        <f>I12/F11</f>
        <v>0</v>
      </c>
      <c r="M12" s="18">
        <v>2769718263</v>
      </c>
      <c r="N12" s="22" t="s">
        <v>15</v>
      </c>
    </row>
    <row r="13" spans="1:14" ht="18" customHeight="1" x14ac:dyDescent="0.2">
      <c r="A13" s="50" t="s">
        <v>12</v>
      </c>
      <c r="B13" s="52" t="s">
        <v>13</v>
      </c>
      <c r="C13" s="54" t="s">
        <v>57</v>
      </c>
      <c r="D13" s="56" t="s">
        <v>40</v>
      </c>
      <c r="E13" s="56" t="s">
        <v>33</v>
      </c>
      <c r="F13" s="60">
        <v>2500000000</v>
      </c>
      <c r="G13" s="25" t="s">
        <v>15</v>
      </c>
      <c r="H13" s="26">
        <f>+H11</f>
        <v>2077288697.25</v>
      </c>
      <c r="I13" s="26">
        <v>2009137.99</v>
      </c>
      <c r="J13" s="15">
        <f>I13/H13</f>
        <v>9.6719247192736347E-4</v>
      </c>
      <c r="L13" s="2"/>
      <c r="M13" s="18">
        <v>568613590</v>
      </c>
      <c r="N13" s="22" t="s">
        <v>66</v>
      </c>
    </row>
    <row r="14" spans="1:14" ht="18" customHeight="1" x14ac:dyDescent="0.2">
      <c r="A14" s="51"/>
      <c r="B14" s="53"/>
      <c r="C14" s="55"/>
      <c r="D14" s="57"/>
      <c r="E14" s="57"/>
      <c r="F14" s="61"/>
      <c r="G14" s="27" t="s">
        <v>16</v>
      </c>
      <c r="H14" s="28">
        <f>+M11*0.05814</f>
        <v>1905986658.4689598</v>
      </c>
      <c r="I14" s="28">
        <v>0</v>
      </c>
      <c r="J14" s="9">
        <f>I14/F13</f>
        <v>0</v>
      </c>
      <c r="L14" s="2"/>
    </row>
    <row r="15" spans="1:14" ht="18" customHeight="1" x14ac:dyDescent="0.2">
      <c r="A15" s="50" t="s">
        <v>12</v>
      </c>
      <c r="B15" s="52" t="s">
        <v>13</v>
      </c>
      <c r="C15" s="54" t="s">
        <v>55</v>
      </c>
      <c r="D15" s="56" t="s">
        <v>40</v>
      </c>
      <c r="E15" s="56" t="s">
        <v>33</v>
      </c>
      <c r="F15" s="60">
        <v>1000000000</v>
      </c>
      <c r="G15" s="25" t="s">
        <v>15</v>
      </c>
      <c r="H15" s="26">
        <f>+H13</f>
        <v>2077288697.25</v>
      </c>
      <c r="I15" s="26">
        <v>801272.03</v>
      </c>
      <c r="J15" s="15">
        <f>I15/H15</f>
        <v>3.857297404355768E-4</v>
      </c>
      <c r="L15" s="12"/>
      <c r="M15" s="13"/>
    </row>
    <row r="16" spans="1:14" ht="18" customHeight="1" x14ac:dyDescent="0.2">
      <c r="A16" s="51"/>
      <c r="B16" s="53"/>
      <c r="C16" s="55"/>
      <c r="D16" s="57"/>
      <c r="E16" s="57"/>
      <c r="F16" s="61"/>
      <c r="G16" s="27" t="s">
        <v>16</v>
      </c>
      <c r="H16" s="28">
        <f>+M11*0.02326</f>
        <v>762525794.22063994</v>
      </c>
      <c r="I16" s="28">
        <v>0</v>
      </c>
      <c r="J16" s="9">
        <f>I16/F15</f>
        <v>0</v>
      </c>
    </row>
    <row r="17" spans="1:15" ht="18" customHeight="1" x14ac:dyDescent="0.2">
      <c r="A17" s="50" t="s">
        <v>12</v>
      </c>
      <c r="B17" s="52" t="s">
        <v>13</v>
      </c>
      <c r="C17" s="54" t="s">
        <v>55</v>
      </c>
      <c r="D17" s="56" t="s">
        <v>40</v>
      </c>
      <c r="E17" s="56" t="s">
        <v>42</v>
      </c>
      <c r="F17" s="60">
        <v>500000000</v>
      </c>
      <c r="G17" s="25" t="s">
        <v>15</v>
      </c>
      <c r="H17" s="26">
        <f>+H15</f>
        <v>2077288697.25</v>
      </c>
      <c r="I17" s="26">
        <v>389485</v>
      </c>
      <c r="J17" s="15">
        <f>I17/H17</f>
        <v>1.8749680798611009E-4</v>
      </c>
      <c r="K17" s="14" t="s">
        <v>31</v>
      </c>
    </row>
    <row r="18" spans="1:15" ht="18" customHeight="1" x14ac:dyDescent="0.2">
      <c r="A18" s="51"/>
      <c r="B18" s="53"/>
      <c r="C18" s="55"/>
      <c r="D18" s="57"/>
      <c r="E18" s="57"/>
      <c r="F18" s="61"/>
      <c r="G18" s="27" t="s">
        <v>16</v>
      </c>
      <c r="H18" s="28">
        <f>+M11*0.0163</f>
        <v>534358144.70319992</v>
      </c>
      <c r="I18" s="28">
        <v>0</v>
      </c>
      <c r="J18" s="9">
        <f>I18/F17</f>
        <v>0</v>
      </c>
    </row>
    <row r="19" spans="1:15" ht="18" customHeight="1" x14ac:dyDescent="0.2">
      <c r="A19" s="50" t="s">
        <v>12</v>
      </c>
      <c r="B19" s="52" t="s">
        <v>13</v>
      </c>
      <c r="C19" s="54" t="s">
        <v>54</v>
      </c>
      <c r="D19" s="56" t="s">
        <v>40</v>
      </c>
      <c r="E19" s="56" t="s">
        <v>43</v>
      </c>
      <c r="F19" s="60">
        <v>1000000000</v>
      </c>
      <c r="G19" s="25" t="s">
        <v>15</v>
      </c>
      <c r="H19" s="26">
        <f>+H17</f>
        <v>2077288697.25</v>
      </c>
      <c r="I19" s="26">
        <v>803945.37</v>
      </c>
      <c r="J19" s="15">
        <f>I19/H19</f>
        <v>3.8701667758761499E-4</v>
      </c>
    </row>
    <row r="20" spans="1:15" ht="18" customHeight="1" x14ac:dyDescent="0.2">
      <c r="A20" s="51"/>
      <c r="B20" s="53"/>
      <c r="C20" s="55"/>
      <c r="D20" s="57"/>
      <c r="E20" s="57"/>
      <c r="F20" s="61"/>
      <c r="G20" s="27" t="s">
        <v>16</v>
      </c>
      <c r="H20" s="28">
        <f>+M11*0.02326</f>
        <v>762525794.22063994</v>
      </c>
      <c r="I20" s="28">
        <v>0</v>
      </c>
      <c r="J20" s="9">
        <f>I20/F19</f>
        <v>0</v>
      </c>
    </row>
    <row r="21" spans="1:15" ht="18" customHeight="1" x14ac:dyDescent="0.2">
      <c r="A21" s="50" t="s">
        <v>12</v>
      </c>
      <c r="B21" s="52" t="s">
        <v>13</v>
      </c>
      <c r="C21" s="54" t="s">
        <v>45</v>
      </c>
      <c r="D21" s="56" t="s">
        <v>40</v>
      </c>
      <c r="E21" s="56" t="s">
        <v>34</v>
      </c>
      <c r="F21" s="60">
        <v>10556928041.82</v>
      </c>
      <c r="G21" s="25" t="s">
        <v>15</v>
      </c>
      <c r="H21" s="26">
        <f>+H19</f>
        <v>2077288697.25</v>
      </c>
      <c r="I21" s="26">
        <v>8509566.1099999994</v>
      </c>
      <c r="J21" s="15">
        <f>I21/H21</f>
        <v>4.0964773559232824E-3</v>
      </c>
    </row>
    <row r="22" spans="1:15" ht="18" customHeight="1" x14ac:dyDescent="0.2">
      <c r="A22" s="51"/>
      <c r="B22" s="53"/>
      <c r="C22" s="55"/>
      <c r="D22" s="57"/>
      <c r="E22" s="57"/>
      <c r="F22" s="61"/>
      <c r="G22" s="27" t="s">
        <v>16</v>
      </c>
      <c r="H22" s="28">
        <f>+M11*0.25369</f>
        <v>8316645259.4941607</v>
      </c>
      <c r="I22" s="28">
        <v>0</v>
      </c>
      <c r="J22" s="9">
        <f>I22/F21</f>
        <v>0</v>
      </c>
      <c r="O22" t="s">
        <v>46</v>
      </c>
    </row>
    <row r="23" spans="1:15" ht="18" customHeight="1" x14ac:dyDescent="0.2">
      <c r="A23" s="50" t="s">
        <v>12</v>
      </c>
      <c r="B23" s="52" t="s">
        <v>13</v>
      </c>
      <c r="C23" s="58" t="s">
        <v>58</v>
      </c>
      <c r="D23" s="56" t="s">
        <v>14</v>
      </c>
      <c r="E23" s="56" t="s">
        <v>48</v>
      </c>
      <c r="F23" s="60">
        <v>1700000000</v>
      </c>
      <c r="G23" s="25" t="s">
        <v>15</v>
      </c>
      <c r="H23" s="26">
        <f>M12*0.25</f>
        <v>692429565.75</v>
      </c>
      <c r="I23" s="26">
        <v>132582594.40000001</v>
      </c>
      <c r="J23" s="15">
        <f>I23/H23</f>
        <v>0.19147448485449078</v>
      </c>
      <c r="L23" s="10"/>
    </row>
    <row r="24" spans="1:15" ht="18" customHeight="1" x14ac:dyDescent="0.2">
      <c r="A24" s="51"/>
      <c r="B24" s="53"/>
      <c r="C24" s="59"/>
      <c r="D24" s="57"/>
      <c r="E24" s="57"/>
      <c r="F24" s="61"/>
      <c r="G24" s="27" t="s">
        <v>16</v>
      </c>
      <c r="H24" s="28">
        <v>0</v>
      </c>
      <c r="I24" s="28">
        <v>0</v>
      </c>
      <c r="J24" s="9">
        <v>0</v>
      </c>
      <c r="L24" s="2"/>
    </row>
    <row r="25" spans="1:15" ht="18" customHeight="1" x14ac:dyDescent="0.2">
      <c r="A25" s="50" t="s">
        <v>12</v>
      </c>
      <c r="B25" s="52" t="s">
        <v>13</v>
      </c>
      <c r="C25" s="54" t="s">
        <v>54</v>
      </c>
      <c r="D25" s="56" t="s">
        <v>40</v>
      </c>
      <c r="E25" s="56" t="s">
        <v>43</v>
      </c>
      <c r="F25" s="60">
        <v>587859499.92999995</v>
      </c>
      <c r="G25" s="25" t="s">
        <v>15</v>
      </c>
      <c r="H25" s="26">
        <f>+H21</f>
        <v>2077288697.25</v>
      </c>
      <c r="I25" s="26">
        <v>475000.44</v>
      </c>
      <c r="J25" s="15">
        <f>I25/H25</f>
        <v>2.2866366173793034E-4</v>
      </c>
      <c r="L25" s="10"/>
    </row>
    <row r="26" spans="1:15" ht="18" customHeight="1" x14ac:dyDescent="0.2">
      <c r="A26" s="51"/>
      <c r="B26" s="53"/>
      <c r="C26" s="55"/>
      <c r="D26" s="57"/>
      <c r="E26" s="57"/>
      <c r="F26" s="61"/>
      <c r="G26" s="27" t="s">
        <v>16</v>
      </c>
      <c r="H26" s="28">
        <f>+M11*0.01391</f>
        <v>456007471.95223999</v>
      </c>
      <c r="I26" s="28">
        <v>0</v>
      </c>
      <c r="J26" s="9">
        <f>I26/F25</f>
        <v>0</v>
      </c>
      <c r="L26" s="2"/>
    </row>
    <row r="27" spans="1:15" ht="18" customHeight="1" x14ac:dyDescent="0.2">
      <c r="A27" s="50" t="s">
        <v>12</v>
      </c>
      <c r="B27" s="52" t="s">
        <v>13</v>
      </c>
      <c r="C27" s="54" t="s">
        <v>54</v>
      </c>
      <c r="D27" s="56" t="s">
        <v>40</v>
      </c>
      <c r="E27" s="56" t="s">
        <v>43</v>
      </c>
      <c r="F27" s="60">
        <v>534845094.51999998</v>
      </c>
      <c r="G27" s="25" t="s">
        <v>15</v>
      </c>
      <c r="H27" s="26">
        <f>+H25</f>
        <v>2077288697.25</v>
      </c>
      <c r="I27" s="26">
        <v>424366.7</v>
      </c>
      <c r="J27" s="15">
        <f>I27/H27</f>
        <v>2.0428874453598772E-4</v>
      </c>
    </row>
    <row r="28" spans="1:15" ht="24" customHeight="1" x14ac:dyDescent="0.2">
      <c r="A28" s="51"/>
      <c r="B28" s="53"/>
      <c r="C28" s="55"/>
      <c r="D28" s="57"/>
      <c r="E28" s="57"/>
      <c r="F28" s="61"/>
      <c r="G28" s="27" t="s">
        <v>16</v>
      </c>
      <c r="H28" s="28">
        <f>+M11*0.01353</f>
        <v>443550042.81191999</v>
      </c>
      <c r="I28" s="28">
        <v>0</v>
      </c>
      <c r="J28" s="9">
        <f>I28/F27</f>
        <v>0</v>
      </c>
    </row>
    <row r="29" spans="1:15" ht="18" customHeight="1" x14ac:dyDescent="0.2">
      <c r="A29" s="17"/>
      <c r="B29" s="23"/>
      <c r="C29" s="29"/>
      <c r="D29" s="23"/>
      <c r="E29" s="23"/>
      <c r="F29" s="24"/>
      <c r="G29" s="3"/>
      <c r="H29" s="4"/>
      <c r="I29" s="4"/>
      <c r="J29" s="20"/>
      <c r="L29" s="2"/>
    </row>
    <row r="30" spans="1:15" s="10" customFormat="1" ht="18" customHeight="1" x14ac:dyDescent="0.2">
      <c r="A30" s="1" t="s">
        <v>19</v>
      </c>
      <c r="B30" s="62" t="s">
        <v>20</v>
      </c>
      <c r="C30" s="62"/>
      <c r="D30" s="62"/>
      <c r="E30" s="62"/>
      <c r="F30" s="62"/>
      <c r="G30" s="62"/>
      <c r="H30" s="62"/>
      <c r="I30" s="62"/>
      <c r="J30" s="21"/>
      <c r="L30" s="63"/>
      <c r="N30"/>
      <c r="O30"/>
    </row>
    <row r="31" spans="1:15" s="10" customFormat="1" ht="18" customHeight="1" x14ac:dyDescent="0.2">
      <c r="A31" s="3"/>
      <c r="B31" s="3"/>
      <c r="C31" s="30"/>
      <c r="D31" s="31"/>
      <c r="E31" s="31"/>
      <c r="F31" s="31"/>
      <c r="G31" s="32"/>
      <c r="H31" s="33" t="s">
        <v>21</v>
      </c>
      <c r="I31" s="4"/>
      <c r="J31" s="3"/>
      <c r="L31" s="63"/>
      <c r="N31"/>
      <c r="O31"/>
    </row>
    <row r="32" spans="1:15" s="10" customFormat="1" ht="18" customHeight="1" x14ac:dyDescent="0.2">
      <c r="A32" s="3"/>
      <c r="B32" s="3"/>
      <c r="C32" s="34" t="s">
        <v>49</v>
      </c>
      <c r="D32" s="35"/>
      <c r="E32" s="35"/>
      <c r="F32" s="35"/>
      <c r="G32" s="36"/>
      <c r="H32" s="37">
        <v>21459607098.760006</v>
      </c>
      <c r="I32" s="4"/>
      <c r="J32" s="3"/>
      <c r="L32" s="63"/>
      <c r="N32"/>
      <c r="O32"/>
    </row>
    <row r="33" spans="1:15" s="10" customFormat="1" ht="18" customHeight="1" x14ac:dyDescent="0.2">
      <c r="A33" s="3"/>
      <c r="B33" s="3"/>
      <c r="C33" s="38" t="s">
        <v>39</v>
      </c>
      <c r="D33" s="39"/>
      <c r="E33" s="39"/>
      <c r="F33" s="39"/>
      <c r="G33" s="40"/>
      <c r="H33" s="5">
        <v>1534311901.6300001</v>
      </c>
      <c r="I33" s="4"/>
      <c r="J33" s="11"/>
      <c r="L33" s="63"/>
      <c r="N33"/>
      <c r="O33"/>
    </row>
    <row r="34" spans="1:15" s="10" customFormat="1" ht="18" customHeight="1" x14ac:dyDescent="0.2">
      <c r="A34" s="3"/>
      <c r="B34" s="3"/>
      <c r="C34" s="38" t="s">
        <v>37</v>
      </c>
      <c r="D34" s="39"/>
      <c r="E34" s="39"/>
      <c r="F34" s="39"/>
      <c r="G34" s="40"/>
      <c r="H34" s="5">
        <v>150943732.32999998</v>
      </c>
      <c r="I34" s="4"/>
      <c r="J34" s="11"/>
      <c r="L34" s="63"/>
      <c r="N34"/>
      <c r="O34"/>
    </row>
    <row r="35" spans="1:15" s="10" customFormat="1" ht="18" customHeight="1" x14ac:dyDescent="0.2">
      <c r="A35" s="3"/>
      <c r="B35" s="3"/>
      <c r="C35" s="38" t="s">
        <v>36</v>
      </c>
      <c r="D35" s="39"/>
      <c r="E35" s="39"/>
      <c r="F35" s="39"/>
      <c r="G35" s="40"/>
      <c r="H35" s="5">
        <v>549795283.59000003</v>
      </c>
      <c r="I35" s="4"/>
      <c r="J35" s="11"/>
      <c r="L35" s="63"/>
      <c r="N35"/>
      <c r="O35"/>
    </row>
    <row r="36" spans="1:15" s="10" customFormat="1" ht="18" customHeight="1" x14ac:dyDescent="0.2">
      <c r="A36" s="3"/>
      <c r="B36" s="3"/>
      <c r="C36" s="38" t="s">
        <v>38</v>
      </c>
      <c r="D36" s="39"/>
      <c r="E36" s="39"/>
      <c r="F36" s="39"/>
      <c r="G36" s="40"/>
      <c r="H36" s="5">
        <v>700739015.92000008</v>
      </c>
      <c r="I36" s="4"/>
      <c r="J36" s="11"/>
      <c r="L36" s="63"/>
      <c r="N36"/>
      <c r="O36"/>
    </row>
    <row r="37" spans="1:15" s="10" customFormat="1" ht="18" customHeight="1" x14ac:dyDescent="0.2">
      <c r="A37" s="3"/>
      <c r="B37" s="3"/>
      <c r="C37" s="38" t="s">
        <v>22</v>
      </c>
      <c r="D37" s="39"/>
      <c r="E37" s="39"/>
      <c r="F37" s="39"/>
      <c r="G37" s="40"/>
      <c r="H37" s="5">
        <v>22293179984.470009</v>
      </c>
      <c r="I37" s="4"/>
      <c r="J37" s="11"/>
      <c r="L37" s="63"/>
      <c r="N37"/>
      <c r="O37"/>
    </row>
    <row r="38" spans="1:15" s="10" customFormat="1" ht="18" customHeight="1" x14ac:dyDescent="0.2">
      <c r="A38" s="3"/>
      <c r="B38" s="3"/>
      <c r="C38" s="38" t="s">
        <v>35</v>
      </c>
      <c r="D38" s="39"/>
      <c r="E38" s="39"/>
      <c r="F38" s="39"/>
      <c r="G38" s="40"/>
      <c r="H38" s="5">
        <v>22293179984.470009</v>
      </c>
      <c r="I38" s="4"/>
      <c r="J38" s="11"/>
      <c r="L38"/>
      <c r="N38"/>
      <c r="O38"/>
    </row>
    <row r="39" spans="1:15" s="10" customFormat="1" ht="18" customHeight="1" x14ac:dyDescent="0.2">
      <c r="A39" s="3"/>
      <c r="B39" s="3"/>
      <c r="C39" s="38" t="s">
        <v>50</v>
      </c>
      <c r="D39" s="39"/>
      <c r="E39" s="39"/>
      <c r="F39" s="39"/>
      <c r="G39" s="40"/>
      <c r="H39" s="5">
        <v>0</v>
      </c>
      <c r="I39" s="4"/>
      <c r="J39" s="11"/>
      <c r="N39"/>
      <c r="O39"/>
    </row>
    <row r="40" spans="1:15" s="10" customFormat="1" ht="18" customHeight="1" x14ac:dyDescent="0.2">
      <c r="A40" s="3"/>
      <c r="B40" s="3"/>
      <c r="C40" s="38" t="s">
        <v>51</v>
      </c>
      <c r="D40" s="39"/>
      <c r="E40" s="39"/>
      <c r="F40" s="39"/>
      <c r="G40" s="40"/>
      <c r="H40" s="5">
        <v>144432543.25</v>
      </c>
      <c r="I40" s="4"/>
      <c r="J40" s="11"/>
      <c r="L40"/>
      <c r="N40"/>
      <c r="O40"/>
    </row>
    <row r="41" spans="1:15" s="10" customFormat="1" ht="18" customHeight="1" x14ac:dyDescent="0.2">
      <c r="A41" s="3"/>
      <c r="B41" s="3"/>
      <c r="C41" s="38" t="s">
        <v>52</v>
      </c>
      <c r="D41" s="39"/>
      <c r="E41" s="39"/>
      <c r="F41" s="39"/>
      <c r="G41" s="40"/>
      <c r="H41" s="5">
        <v>563049780.15999997</v>
      </c>
      <c r="I41" s="4"/>
      <c r="J41" s="11"/>
      <c r="N41"/>
      <c r="O41"/>
    </row>
    <row r="42" spans="1:15" s="10" customFormat="1" ht="18" customHeight="1" x14ac:dyDescent="0.2">
      <c r="A42" s="3"/>
      <c r="B42" s="3"/>
      <c r="C42" s="38" t="s">
        <v>53</v>
      </c>
      <c r="D42" s="39"/>
      <c r="E42" s="39"/>
      <c r="F42" s="39"/>
      <c r="G42" s="40"/>
      <c r="H42" s="5">
        <v>707482323.40999997</v>
      </c>
      <c r="I42" s="4"/>
      <c r="J42" s="11"/>
      <c r="N42"/>
      <c r="O42"/>
    </row>
    <row r="43" spans="1:15" s="10" customFormat="1" ht="18" customHeight="1" x14ac:dyDescent="0.2">
      <c r="A43" s="3"/>
      <c r="B43" s="3"/>
      <c r="C43" s="38" t="s">
        <v>22</v>
      </c>
      <c r="D43" s="39"/>
      <c r="E43" s="39"/>
      <c r="F43" s="39"/>
      <c r="G43" s="40"/>
      <c r="H43" s="5">
        <v>21585697661.060009</v>
      </c>
      <c r="I43" s="4"/>
      <c r="J43" s="11"/>
      <c r="N43"/>
      <c r="O43"/>
    </row>
    <row r="44" spans="1:15" s="10" customFormat="1" ht="18" customHeight="1" x14ac:dyDescent="0.2">
      <c r="A44" s="3"/>
      <c r="B44" s="3"/>
      <c r="C44" s="38" t="s">
        <v>35</v>
      </c>
      <c r="D44" s="39"/>
      <c r="E44" s="39"/>
      <c r="F44" s="39"/>
      <c r="G44" s="40"/>
      <c r="H44" s="5">
        <v>21585697661.060009</v>
      </c>
      <c r="I44" s="4"/>
      <c r="J44" s="11"/>
      <c r="L44" s="11"/>
      <c r="N44"/>
      <c r="O44"/>
    </row>
    <row r="45" spans="1:15" s="10" customFormat="1" ht="18" customHeight="1" x14ac:dyDescent="0.2">
      <c r="A45" s="3"/>
      <c r="B45" s="3"/>
      <c r="C45" s="38" t="s">
        <v>60</v>
      </c>
      <c r="D45" s="39"/>
      <c r="E45" s="39"/>
      <c r="F45" s="39"/>
      <c r="G45" s="40"/>
      <c r="H45" s="5">
        <v>600000000</v>
      </c>
      <c r="I45" s="4"/>
      <c r="J45" s="11"/>
      <c r="N45"/>
      <c r="O45"/>
    </row>
    <row r="46" spans="1:15" s="10" customFormat="1" ht="18" customHeight="1" x14ac:dyDescent="0.2">
      <c r="A46" s="3"/>
      <c r="B46" s="3"/>
      <c r="C46" s="38" t="s">
        <v>61</v>
      </c>
      <c r="D46" s="39"/>
      <c r="E46" s="39"/>
      <c r="F46" s="39"/>
      <c r="G46" s="40"/>
      <c r="H46" s="5">
        <f>SUM(I10,I11,I13,I15,I17,I19,I21,I23,I25,I27)</f>
        <v>174274019.95999998</v>
      </c>
      <c r="I46" s="4"/>
      <c r="J46" s="11"/>
      <c r="L46"/>
      <c r="N46"/>
      <c r="O46"/>
    </row>
    <row r="47" spans="1:15" s="10" customFormat="1" ht="18" customHeight="1" x14ac:dyDescent="0.2">
      <c r="A47" s="3"/>
      <c r="B47" s="3"/>
      <c r="C47" s="38" t="s">
        <v>62</v>
      </c>
      <c r="D47" s="39"/>
      <c r="E47" s="39"/>
      <c r="F47" s="39"/>
      <c r="G47" s="40"/>
      <c r="H47" s="5">
        <v>587499999.98000002</v>
      </c>
      <c r="I47" s="4"/>
      <c r="J47" s="11"/>
      <c r="N47"/>
      <c r="O47"/>
    </row>
    <row r="48" spans="1:15" s="10" customFormat="1" ht="18" customHeight="1" x14ac:dyDescent="0.2">
      <c r="A48" s="3"/>
      <c r="B48" s="3"/>
      <c r="C48" s="38" t="s">
        <v>63</v>
      </c>
      <c r="D48" s="39"/>
      <c r="E48" s="39"/>
      <c r="F48" s="39"/>
      <c r="G48" s="40"/>
      <c r="H48" s="5">
        <f>SUM(H46:H47)</f>
        <v>761774019.94000006</v>
      </c>
      <c r="I48" s="4"/>
      <c r="J48" s="11"/>
      <c r="N48"/>
      <c r="O48"/>
    </row>
    <row r="49" spans="1:15" s="10" customFormat="1" ht="18" customHeight="1" x14ac:dyDescent="0.2">
      <c r="A49" s="3"/>
      <c r="B49" s="3"/>
      <c r="C49" s="38" t="s">
        <v>22</v>
      </c>
      <c r="D49" s="39"/>
      <c r="E49" s="39"/>
      <c r="F49" s="39"/>
      <c r="G49" s="40"/>
      <c r="H49" s="5">
        <f>H44+H45-H48</f>
        <v>21423923641.12001</v>
      </c>
      <c r="I49" s="4"/>
      <c r="J49" s="11"/>
      <c r="N49"/>
      <c r="O49"/>
    </row>
    <row r="50" spans="1:15" s="10" customFormat="1" ht="18" customHeight="1" x14ac:dyDescent="0.2">
      <c r="A50" s="3"/>
      <c r="B50" s="3"/>
      <c r="C50" s="38" t="s">
        <v>35</v>
      </c>
      <c r="D50" s="39"/>
      <c r="E50" s="39"/>
      <c r="F50" s="39"/>
      <c r="G50" s="40"/>
      <c r="H50" s="5">
        <f>+H49</f>
        <v>21423923641.12001</v>
      </c>
      <c r="I50" s="4"/>
      <c r="J50" s="11"/>
      <c r="L50" s="11"/>
      <c r="N50"/>
      <c r="O50"/>
    </row>
    <row r="51" spans="1:15" s="10" customFormat="1" ht="28.5" customHeight="1" x14ac:dyDescent="0.2">
      <c r="A51" s="3"/>
      <c r="B51" s="3"/>
      <c r="C51" s="41" t="s">
        <v>31</v>
      </c>
      <c r="D51" s="3" t="s">
        <v>41</v>
      </c>
      <c r="E51" s="3"/>
      <c r="F51" s="3"/>
      <c r="G51" s="3"/>
      <c r="H51" s="4"/>
      <c r="I51" s="4"/>
      <c r="J51" s="3"/>
      <c r="N51"/>
      <c r="O51"/>
    </row>
    <row r="52" spans="1:15" s="10" customFormat="1" ht="27" customHeight="1" x14ac:dyDescent="0.2">
      <c r="A52" s="3"/>
      <c r="B52" s="3"/>
      <c r="C52" s="41"/>
      <c r="D52" s="3"/>
      <c r="E52" s="3"/>
      <c r="F52" s="3"/>
      <c r="G52" s="3"/>
      <c r="H52" s="4"/>
      <c r="I52" s="4"/>
      <c r="J52" s="3"/>
      <c r="N52"/>
      <c r="O52"/>
    </row>
    <row r="53" spans="1:15" s="10" customFormat="1" ht="25.5" customHeight="1" x14ac:dyDescent="0.2">
      <c r="A53" s="1" t="s">
        <v>23</v>
      </c>
      <c r="B53" s="62" t="s">
        <v>24</v>
      </c>
      <c r="C53" s="62"/>
      <c r="D53" s="62"/>
      <c r="E53" s="62"/>
      <c r="F53" s="62"/>
      <c r="G53" s="62"/>
      <c r="H53" s="62"/>
      <c r="I53" s="62"/>
      <c r="J53" s="3"/>
      <c r="N53"/>
      <c r="O53"/>
    </row>
    <row r="54" spans="1:15" s="10" customFormat="1" ht="25.5" customHeight="1" x14ac:dyDescent="0.2">
      <c r="A54"/>
      <c r="B54"/>
      <c r="C54" s="42"/>
      <c r="D54" s="43"/>
      <c r="E54" s="43"/>
      <c r="F54" s="43"/>
      <c r="G54" s="44"/>
      <c r="H54" s="45" t="s">
        <v>47</v>
      </c>
      <c r="I54" s="45" t="s">
        <v>65</v>
      </c>
      <c r="J54"/>
      <c r="L54"/>
      <c r="N54"/>
      <c r="O54"/>
    </row>
    <row r="55" spans="1:15" s="10" customFormat="1" ht="18" customHeight="1" x14ac:dyDescent="0.2">
      <c r="A55" s="3"/>
      <c r="B55" s="3"/>
      <c r="C55" s="34"/>
      <c r="D55" s="35"/>
      <c r="E55" s="35"/>
      <c r="F55" s="35"/>
      <c r="G55" s="46" t="s">
        <v>67</v>
      </c>
      <c r="H55" s="47">
        <v>679344000</v>
      </c>
      <c r="I55" s="47">
        <v>679344000</v>
      </c>
      <c r="J55" s="3"/>
      <c r="N55"/>
      <c r="O55"/>
    </row>
    <row r="56" spans="1:15" s="10" customFormat="1" ht="18" customHeight="1" x14ac:dyDescent="0.2">
      <c r="A56" s="3"/>
      <c r="B56" s="3"/>
      <c r="C56" s="6" t="s">
        <v>26</v>
      </c>
      <c r="D56" s="7"/>
      <c r="E56" s="7"/>
      <c r="F56" s="7"/>
      <c r="G56" s="8"/>
      <c r="H56" s="5">
        <v>21459607098.760006</v>
      </c>
      <c r="I56" s="5">
        <f>+H50</f>
        <v>21423923641.12001</v>
      </c>
      <c r="J56" s="3"/>
      <c r="L56"/>
      <c r="N56"/>
      <c r="O56"/>
    </row>
    <row r="57" spans="1:15" s="10" customFormat="1" ht="27" customHeight="1" x14ac:dyDescent="0.2">
      <c r="A57" s="3"/>
      <c r="B57" s="3"/>
      <c r="C57" s="6" t="s">
        <v>27</v>
      </c>
      <c r="D57" s="7"/>
      <c r="E57" s="7"/>
      <c r="F57" s="7"/>
      <c r="G57" s="8"/>
      <c r="H57" s="9">
        <f>+H56/H55</f>
        <v>31.588719557043273</v>
      </c>
      <c r="I57" s="9">
        <f>+I56/I55</f>
        <v>31.536193211568822</v>
      </c>
      <c r="J57" s="3"/>
      <c r="L57"/>
      <c r="N57"/>
      <c r="O57"/>
    </row>
    <row r="58" spans="1:15" s="10" customFormat="1" ht="25.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L58"/>
      <c r="N58"/>
      <c r="O58"/>
    </row>
    <row r="59" spans="1:15" s="10" customFormat="1" ht="26.25" customHeight="1" x14ac:dyDescent="0.2">
      <c r="A59" s="1" t="s">
        <v>28</v>
      </c>
      <c r="B59" s="62" t="s">
        <v>29</v>
      </c>
      <c r="C59" s="62"/>
      <c r="D59" s="62"/>
      <c r="E59" s="62"/>
      <c r="F59" s="62"/>
      <c r="G59" s="62"/>
      <c r="H59" s="62"/>
      <c r="I59" s="62"/>
      <c r="J59" s="3"/>
      <c r="L59"/>
      <c r="N59"/>
      <c r="O59"/>
    </row>
    <row r="60" spans="1:15" s="10" customFormat="1" ht="27" customHeight="1" x14ac:dyDescent="0.2">
      <c r="A60"/>
      <c r="B60"/>
      <c r="C60" s="42"/>
      <c r="D60" s="43"/>
      <c r="E60" s="43"/>
      <c r="F60" s="43"/>
      <c r="G60" s="44"/>
      <c r="H60" s="45" t="s">
        <v>25</v>
      </c>
      <c r="I60" s="45" t="str">
        <f>+I54</f>
        <v>3er. Trimestre 2025</v>
      </c>
      <c r="J60"/>
      <c r="L60"/>
      <c r="N60"/>
      <c r="O60"/>
    </row>
    <row r="61" spans="1:15" s="10" customFormat="1" ht="19.5" customHeight="1" x14ac:dyDescent="0.2">
      <c r="A61" s="3"/>
      <c r="B61" s="3"/>
      <c r="C61" s="34" t="s">
        <v>30</v>
      </c>
      <c r="D61" s="35"/>
      <c r="E61" s="35"/>
      <c r="F61" s="35"/>
      <c r="G61" s="46"/>
      <c r="H61" s="5">
        <v>6961498846.8000002</v>
      </c>
      <c r="I61" s="5">
        <v>6109152035.8699999</v>
      </c>
      <c r="J61" s="3"/>
      <c r="L61"/>
      <c r="N61"/>
      <c r="O61"/>
    </row>
    <row r="62" spans="1:15" ht="18" customHeight="1" x14ac:dyDescent="0.2">
      <c r="A62" s="3"/>
      <c r="B62" s="3"/>
      <c r="C62" s="6" t="s">
        <v>26</v>
      </c>
      <c r="D62" s="7"/>
      <c r="E62" s="7"/>
      <c r="F62" s="7"/>
      <c r="G62" s="8"/>
      <c r="H62" s="5">
        <f>+H56</f>
        <v>21459607098.760006</v>
      </c>
      <c r="I62" s="5">
        <f>+I56</f>
        <v>21423923641.12001</v>
      </c>
      <c r="J62" s="3"/>
    </row>
    <row r="63" spans="1:15" ht="18" customHeight="1" x14ac:dyDescent="0.2">
      <c r="A63" s="3"/>
      <c r="B63" s="3"/>
      <c r="C63" s="6" t="s">
        <v>27</v>
      </c>
      <c r="D63" s="7"/>
      <c r="E63" s="7"/>
      <c r="F63" s="7"/>
      <c r="G63" s="8"/>
      <c r="H63" s="9">
        <f>+H62/H61</f>
        <v>3.0826130365049713</v>
      </c>
      <c r="I63" s="9">
        <f>+I62/I61</f>
        <v>3.5068571735208165</v>
      </c>
      <c r="J63" s="3"/>
      <c r="L63" s="10"/>
    </row>
    <row r="64" spans="1:15" ht="18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L64" s="10"/>
    </row>
    <row r="65" spans="1:13" ht="18" customHeight="1" x14ac:dyDescent="0.2">
      <c r="A65" s="3"/>
      <c r="B65" s="3" t="s">
        <v>31</v>
      </c>
      <c r="C65" s="3"/>
      <c r="D65" s="3"/>
      <c r="E65" s="3"/>
      <c r="F65" s="3"/>
      <c r="G65" s="3"/>
      <c r="H65" s="3"/>
      <c r="I65" s="3"/>
      <c r="J65" s="3"/>
      <c r="L65" s="10"/>
    </row>
    <row r="66" spans="1:13" ht="18" customHeight="1" x14ac:dyDescent="0.2">
      <c r="A66" s="3"/>
      <c r="B66" s="3" t="s">
        <v>68</v>
      </c>
      <c r="C66" s="3"/>
      <c r="D66" s="3"/>
      <c r="E66" s="3"/>
      <c r="F66" s="3"/>
      <c r="G66" s="3"/>
      <c r="H66" s="3"/>
      <c r="I66" s="3"/>
      <c r="J66" s="3"/>
      <c r="L66" s="10"/>
    </row>
    <row r="67" spans="1:13" ht="18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L67" s="10"/>
    </row>
    <row r="68" spans="1:13" ht="18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L68" s="2"/>
    </row>
    <row r="69" spans="1:13" ht="18" customHeight="1" x14ac:dyDescent="0.2">
      <c r="L69" s="2"/>
    </row>
    <row r="70" spans="1:13" ht="18" customHeight="1" x14ac:dyDescent="0.2">
      <c r="L70" s="10"/>
    </row>
    <row r="71" spans="1:13" ht="18" customHeight="1" x14ac:dyDescent="0.2">
      <c r="L71" s="10"/>
    </row>
    <row r="72" spans="1:13" ht="18" customHeight="1" x14ac:dyDescent="0.2">
      <c r="L72" s="10"/>
    </row>
    <row r="73" spans="1:13" ht="18" customHeight="1" x14ac:dyDescent="0.2">
      <c r="L73" s="10"/>
    </row>
    <row r="74" spans="1:13" ht="18" customHeight="1" x14ac:dyDescent="0.2">
      <c r="L74" s="2"/>
    </row>
    <row r="75" spans="1:13" ht="18" customHeight="1" x14ac:dyDescent="0.2">
      <c r="L75" s="2"/>
    </row>
    <row r="76" spans="1:13" s="3" customFormat="1" ht="18" customHeight="1" x14ac:dyDescent="0.2">
      <c r="A76"/>
      <c r="B76"/>
      <c r="C76"/>
      <c r="D76"/>
      <c r="E76"/>
      <c r="F76"/>
      <c r="G76"/>
      <c r="H76"/>
      <c r="I76"/>
      <c r="J76"/>
      <c r="K76" s="11"/>
      <c r="L76" s="2"/>
      <c r="M76" s="11"/>
    </row>
    <row r="77" spans="1:13" s="3" customFormat="1" ht="18" customHeight="1" x14ac:dyDescent="0.2">
      <c r="A77"/>
      <c r="B77"/>
      <c r="C77"/>
      <c r="D77"/>
      <c r="E77"/>
      <c r="F77"/>
      <c r="G77"/>
      <c r="H77"/>
      <c r="I77"/>
      <c r="J77"/>
      <c r="K77" s="11"/>
      <c r="L77" s="2"/>
      <c r="M77" s="11"/>
    </row>
    <row r="78" spans="1:13" s="3" customFormat="1" ht="30" customHeight="1" x14ac:dyDescent="0.2">
      <c r="A78"/>
      <c r="B78"/>
      <c r="C78"/>
      <c r="D78"/>
      <c r="E78"/>
      <c r="F78"/>
      <c r="G78"/>
      <c r="H78"/>
      <c r="I78"/>
      <c r="J78"/>
      <c r="K78" s="11"/>
      <c r="L78" s="4"/>
      <c r="M78" s="11"/>
    </row>
    <row r="79" spans="1:13" s="3" customFormat="1" ht="30" customHeight="1" x14ac:dyDescent="0.2">
      <c r="A79"/>
      <c r="B79"/>
      <c r="C79"/>
      <c r="D79"/>
      <c r="E79"/>
      <c r="F79"/>
      <c r="G79"/>
      <c r="H79"/>
      <c r="I79"/>
      <c r="J79"/>
      <c r="K79" s="11"/>
      <c r="L79" s="2"/>
      <c r="M79" s="11"/>
    </row>
    <row r="80" spans="1:13" s="3" customFormat="1" ht="18" customHeight="1" x14ac:dyDescent="0.2">
      <c r="A80"/>
      <c r="B80"/>
      <c r="C80"/>
      <c r="D80"/>
      <c r="E80"/>
      <c r="F80"/>
      <c r="G80"/>
      <c r="H80"/>
      <c r="I80"/>
      <c r="J80"/>
      <c r="K80" s="11"/>
      <c r="L80" s="2"/>
      <c r="M80" s="11"/>
    </row>
    <row r="81" spans="1:13" s="3" customFormat="1" ht="18" customHeight="1" x14ac:dyDescent="0.2">
      <c r="A81"/>
      <c r="B81"/>
      <c r="C81"/>
      <c r="D81"/>
      <c r="E81"/>
      <c r="F81"/>
      <c r="G81"/>
      <c r="H81"/>
      <c r="I81"/>
      <c r="J81"/>
      <c r="K81" s="11"/>
      <c r="L81" s="2"/>
      <c r="M81" s="11"/>
    </row>
    <row r="82" spans="1:13" s="3" customFormat="1" ht="18" customHeight="1" x14ac:dyDescent="0.2">
      <c r="A82"/>
      <c r="B82"/>
      <c r="C82"/>
      <c r="D82"/>
      <c r="E82"/>
      <c r="F82"/>
      <c r="G82"/>
      <c r="H82"/>
      <c r="I82"/>
      <c r="J82"/>
      <c r="K82" s="11"/>
      <c r="L82" s="2"/>
      <c r="M82" s="11"/>
    </row>
    <row r="83" spans="1:13" s="3" customFormat="1" ht="18" customHeight="1" x14ac:dyDescent="0.2">
      <c r="A83"/>
      <c r="B83"/>
      <c r="C83"/>
      <c r="D83"/>
      <c r="E83"/>
      <c r="F83"/>
      <c r="G83"/>
      <c r="H83"/>
      <c r="I83"/>
      <c r="J83"/>
      <c r="K83" s="11"/>
      <c r="L83" s="2"/>
      <c r="M83" s="11"/>
    </row>
    <row r="84" spans="1:13" s="3" customFormat="1" ht="30" customHeight="1" x14ac:dyDescent="0.2">
      <c r="A84"/>
      <c r="B84"/>
      <c r="C84"/>
      <c r="D84"/>
      <c r="E84"/>
      <c r="F84"/>
      <c r="G84"/>
      <c r="H84"/>
      <c r="I84"/>
      <c r="J84"/>
      <c r="K84" s="11"/>
      <c r="L84" s="11"/>
      <c r="M84" s="11"/>
    </row>
    <row r="85" spans="1:13" s="3" customFormat="1" ht="30" customHeight="1" x14ac:dyDescent="0.2">
      <c r="A85"/>
      <c r="B85"/>
      <c r="C85"/>
      <c r="D85"/>
      <c r="E85"/>
      <c r="F85"/>
      <c r="G85"/>
      <c r="H85"/>
      <c r="I85"/>
      <c r="J85"/>
      <c r="K85" s="11"/>
      <c r="L85" s="11"/>
      <c r="M85" s="11"/>
    </row>
    <row r="86" spans="1:13" ht="18" customHeight="1" x14ac:dyDescent="0.2">
      <c r="L86" s="10"/>
    </row>
    <row r="87" spans="1:13" ht="18" customHeight="1" x14ac:dyDescent="0.2">
      <c r="L87" s="11"/>
    </row>
    <row r="88" spans="1:13" s="3" customFormat="1" ht="18" customHeight="1" x14ac:dyDescent="0.2">
      <c r="A88"/>
      <c r="B88"/>
      <c r="C88"/>
      <c r="D88"/>
      <c r="E88"/>
      <c r="F88"/>
      <c r="G88"/>
      <c r="H88"/>
      <c r="I88"/>
      <c r="J88"/>
      <c r="K88" s="11"/>
      <c r="L88" s="11"/>
      <c r="M88" s="11"/>
    </row>
    <row r="89" spans="1:13" s="3" customFormat="1" ht="18" customHeight="1" x14ac:dyDescent="0.2">
      <c r="A89"/>
      <c r="B89"/>
      <c r="C89"/>
      <c r="D89"/>
      <c r="E89"/>
      <c r="F89"/>
      <c r="G89"/>
      <c r="H89"/>
      <c r="I89"/>
      <c r="J89"/>
      <c r="K89" s="11"/>
      <c r="L89" s="11"/>
      <c r="M89" s="11"/>
    </row>
    <row r="90" spans="1:13" s="3" customFormat="1" ht="18" customHeight="1" x14ac:dyDescent="0.2">
      <c r="A90"/>
      <c r="B90"/>
      <c r="C90"/>
      <c r="D90"/>
      <c r="E90"/>
      <c r="F90"/>
      <c r="G90"/>
      <c r="H90"/>
      <c r="I90"/>
      <c r="J90"/>
      <c r="K90" s="11"/>
      <c r="M90" s="11"/>
    </row>
    <row r="91" spans="1:13" s="3" customFormat="1" ht="18" customHeight="1" x14ac:dyDescent="0.2">
      <c r="A91"/>
      <c r="B91"/>
      <c r="C91"/>
      <c r="D91"/>
      <c r="E91"/>
      <c r="F91"/>
      <c r="G91"/>
      <c r="H91"/>
      <c r="I91"/>
      <c r="J91"/>
      <c r="K91" s="11"/>
      <c r="M91" s="11"/>
    </row>
    <row r="92" spans="1:13" ht="24" customHeight="1" x14ac:dyDescent="0.2"/>
    <row r="94" spans="1:13" s="3" customFormat="1" ht="18" customHeight="1" x14ac:dyDescent="0.2">
      <c r="A94"/>
      <c r="B94"/>
      <c r="C94"/>
      <c r="D94"/>
      <c r="E94"/>
      <c r="F94"/>
      <c r="G94"/>
      <c r="H94"/>
      <c r="I94"/>
      <c r="J94"/>
      <c r="K94" s="11"/>
      <c r="M94" s="11"/>
    </row>
    <row r="95" spans="1:13" s="3" customFormat="1" ht="18" customHeight="1" x14ac:dyDescent="0.2">
      <c r="A95"/>
      <c r="B95"/>
      <c r="C95"/>
      <c r="D95"/>
      <c r="E95"/>
      <c r="F95"/>
      <c r="G95"/>
      <c r="H95"/>
      <c r="I95"/>
      <c r="J95"/>
      <c r="K95" s="11"/>
      <c r="M95" s="11"/>
    </row>
    <row r="96" spans="1:13" s="3" customFormat="1" ht="18" customHeight="1" x14ac:dyDescent="0.2">
      <c r="A96"/>
      <c r="B96"/>
      <c r="C96"/>
      <c r="D96"/>
      <c r="E96"/>
      <c r="F96"/>
      <c r="G96"/>
      <c r="H96"/>
      <c r="I96"/>
      <c r="J96"/>
      <c r="K96" s="11"/>
      <c r="M96" s="11"/>
    </row>
    <row r="97" spans="1:13" s="3" customFormat="1" ht="18" customHeight="1" x14ac:dyDescent="0.2">
      <c r="A97"/>
      <c r="B97"/>
      <c r="C97"/>
      <c r="D97"/>
      <c r="E97"/>
      <c r="F97"/>
      <c r="G97"/>
      <c r="H97"/>
      <c r="I97"/>
      <c r="J97"/>
      <c r="K97" s="11"/>
      <c r="M97" s="11"/>
    </row>
    <row r="98" spans="1:13" s="3" customFormat="1" ht="18" customHeight="1" x14ac:dyDescent="0.2">
      <c r="A98"/>
      <c r="B98"/>
      <c r="C98"/>
      <c r="D98"/>
      <c r="E98"/>
      <c r="F98"/>
      <c r="G98"/>
      <c r="H98"/>
      <c r="I98"/>
      <c r="J98"/>
      <c r="K98" s="11"/>
      <c r="M98" s="11"/>
    </row>
    <row r="99" spans="1:13" s="3" customFormat="1" ht="18" customHeight="1" x14ac:dyDescent="0.2">
      <c r="A99"/>
      <c r="B99"/>
      <c r="C99"/>
      <c r="D99"/>
      <c r="E99"/>
      <c r="F99"/>
      <c r="G99"/>
      <c r="H99"/>
      <c r="I99"/>
      <c r="J99"/>
      <c r="K99" s="11"/>
      <c r="M99" s="11"/>
    </row>
    <row r="100" spans="1:13" s="3" customFormat="1" ht="18" customHeight="1" x14ac:dyDescent="0.2">
      <c r="A100"/>
      <c r="B100"/>
      <c r="C100"/>
      <c r="D100"/>
      <c r="E100"/>
      <c r="F100"/>
      <c r="G100"/>
      <c r="H100"/>
      <c r="I100"/>
      <c r="J100"/>
      <c r="K100" s="11"/>
      <c r="M100" s="11"/>
    </row>
    <row r="101" spans="1:13" s="3" customFormat="1" ht="18" customHeight="1" x14ac:dyDescent="0.2">
      <c r="A101"/>
      <c r="B101"/>
      <c r="C101"/>
      <c r="D101"/>
      <c r="E101"/>
      <c r="F101"/>
      <c r="G101"/>
      <c r="H101"/>
      <c r="I101"/>
      <c r="J101"/>
      <c r="K101" s="11"/>
      <c r="M101" s="11"/>
    </row>
  </sheetData>
  <mergeCells count="78">
    <mergeCell ref="B30:I30"/>
    <mergeCell ref="L30:L37"/>
    <mergeCell ref="B53:I53"/>
    <mergeCell ref="B59:I59"/>
    <mergeCell ref="M10:N10"/>
    <mergeCell ref="F27:F28"/>
    <mergeCell ref="F25:F26"/>
    <mergeCell ref="F23:F24"/>
    <mergeCell ref="F21:F22"/>
    <mergeCell ref="F19:F20"/>
    <mergeCell ref="F17:F18"/>
    <mergeCell ref="F15:F16"/>
    <mergeCell ref="F13:F14"/>
    <mergeCell ref="F11:F12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F8:F10"/>
    <mergeCell ref="A11:A12"/>
    <mergeCell ref="B11:B12"/>
    <mergeCell ref="C11:C12"/>
    <mergeCell ref="D11:D12"/>
    <mergeCell ref="E11:E12"/>
    <mergeCell ref="A8:A10"/>
    <mergeCell ref="B8:B10"/>
    <mergeCell ref="C8:C10"/>
    <mergeCell ref="D8:D10"/>
    <mergeCell ref="E8:E10"/>
    <mergeCell ref="B1:I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G7"/>
    <mergeCell ref="H6:H7"/>
    <mergeCell ref="I6:J6"/>
  </mergeCells>
  <printOptions horizontalCentered="1"/>
  <pageMargins left="0" right="0" top="0.39370078740157483" bottom="0.39370078740157483" header="0.31496062992125984" footer="0.31496062992125984"/>
  <pageSetup scale="85" orientation="portrait" r:id="rId1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GERARDOA</dc:creator>
  <cp:lastModifiedBy>Gerardo Aguado Salinas</cp:lastModifiedBy>
  <cp:lastPrinted>2025-11-11T17:44:37Z</cp:lastPrinted>
  <dcterms:created xsi:type="dcterms:W3CDTF">2016-01-21T17:44:46Z</dcterms:created>
  <dcterms:modified xsi:type="dcterms:W3CDTF">2025-11-11T17:50:40Z</dcterms:modified>
</cp:coreProperties>
</file>